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21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<sst xmlns="http://schemas.openxmlformats.org/spreadsheetml/2006/main" count="102" uniqueCount="86">
  <si>
    <t>AFRH Pricing Model</t>
  </si>
  <si>
    <t>Office/Retail</t>
  </si>
  <si>
    <t>+</t>
  </si>
  <si>
    <t>% Land Value</t>
  </si>
  <si>
    <t>Land Value</t>
  </si>
  <si>
    <t>% Land Return</t>
  </si>
  <si>
    <t>Land Income</t>
  </si>
  <si>
    <t>% fixed Payment</t>
  </si>
  <si>
    <t>Fixed Land lease</t>
  </si>
  <si>
    <t>Variable Land Lease</t>
  </si>
  <si>
    <t>Rent</t>
  </si>
  <si>
    <t>Vacancy Rate</t>
  </si>
  <si>
    <t>Operating Expense</t>
  </si>
  <si>
    <t>Net operating Income</t>
  </si>
  <si>
    <t>Fixed Land Lease</t>
  </si>
  <si>
    <t>Debt Cov. Ratio</t>
  </si>
  <si>
    <t>Debt Payment</t>
  </si>
  <si>
    <t>C.F. Bef Debt Pay</t>
  </si>
  <si>
    <t>Cash Flow after Debt</t>
  </si>
  <si>
    <t>Cash Flow to Equity</t>
  </si>
  <si>
    <t>Land Use:</t>
  </si>
  <si>
    <t>Loan Amount</t>
  </si>
  <si>
    <t>Mortgage Constant</t>
  </si>
  <si>
    <t>Required Equity</t>
  </si>
  <si>
    <t>Total Capital</t>
  </si>
  <si>
    <t>% Equity return</t>
  </si>
  <si>
    <t>GFA/RSF</t>
  </si>
  <si>
    <t>Hard Costs per GBA</t>
  </si>
  <si>
    <t>Soft costs</t>
  </si>
  <si>
    <t>of NOI</t>
  </si>
  <si>
    <t>% Soft costs</t>
  </si>
  <si>
    <t>X</t>
  </si>
  <si>
    <t xml:space="preserve">X </t>
  </si>
  <si>
    <t>Total costs</t>
  </si>
  <si>
    <t xml:space="preserve">= </t>
  </si>
  <si>
    <t xml:space="preserve">X  </t>
  </si>
  <si>
    <t>Hard cost RSF</t>
  </si>
  <si>
    <t xml:space="preserve">- </t>
  </si>
  <si>
    <t xml:space="preserve"> -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</si>
  <si>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</si>
  <si>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</si>
  <si>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</si>
  <si>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</si>
  <si>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</si>
  <si>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</si>
  <si>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</si>
  <si>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</si>
  <si>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</si>
  <si>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</si>
  <si>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</si>
  <si>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</si>
  <si>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</si>
  <si>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</si>
  <si>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</si>
  <si>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</si>
  <si>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</si>
  <si>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</si>
  <si>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</si>
  <si>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</si>
  <si>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</si>
  <si>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</si>
  <si>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</si>
  <si>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</si>
  <si>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</si>
  <si>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a</t>
  </si>
  <si>
    <t>b</t>
  </si>
  <si>
    <t>c</t>
  </si>
  <si>
    <t>d</t>
  </si>
  <si>
    <t>e</t>
  </si>
  <si>
    <t xml:space="preserve">C + E </t>
  </si>
  <si>
    <t xml:space="preserve">J - L </t>
  </si>
  <si>
    <t xml:space="preserve"> Line L</t>
  </si>
  <si>
    <t xml:space="preserve">T - V </t>
  </si>
  <si>
    <t>Line M</t>
  </si>
  <si>
    <t xml:space="preserve">Y/d </t>
  </si>
  <si>
    <t>Line V</t>
  </si>
  <si>
    <t>Divided by</t>
  </si>
  <si>
    <t>F - c</t>
  </si>
  <si>
    <t>c + d</t>
  </si>
  <si>
    <t>Lease proposition to AFRH</t>
  </si>
  <si>
    <t>Annual Fixed Lease Payment</t>
  </si>
  <si>
    <t xml:space="preserve"> per RSF</t>
  </si>
  <si>
    <t>Annual Variable Lease Payment</t>
  </si>
  <si>
    <t xml:space="preserve"> of NOI </t>
  </si>
  <si>
    <t>Critical Vaiable in Bold</t>
  </si>
  <si>
    <t>Critical Metric in Italics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</si>
</sst>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4">
      <selection activeCell="E14" sqref="E14"/>
    </sheetView>
  </sheetViews>
  <sheetFormatPr defaultColWidth="8.8515625" defaultRowHeight="12.75"/>
  <sheetData>
    <row r="1" spans="2:3" ht="12">
      <c r="B1" s="3"/>
      <c r="C1" t="s">
        <v>0</v>
      </c>
    </row>
    <row r="2" ht="12">
      <c r="B2" s="3"/>
    </row>
    <row r="3" spans="1:2" ht="12">
      <c r="A3" s="5"/>
      <c r="B3" s="8" t="s">
        <v>84</v>
      </c>
    </row>
    <row r="4" spans="1:2" ht="12">
      <c r="A4" s="9" t="s">
        <v>85</v>
      </c>
      <c r="B4" s="8"/>
    </row>
    <row r="5" spans="2:5" ht="12">
      <c r="B5" s="3"/>
      <c r="C5" t="s">
        <v>20</v>
      </c>
      <c r="E5" t="s">
        <v>1</v>
      </c>
    </row>
    <row r="6" ht="12">
      <c r="B6" s="3"/>
    </row>
    <row r="7" spans="1:5" ht="12">
      <c r="A7" t="s">
        <v>39</v>
      </c>
      <c r="B7" s="3"/>
      <c r="C7" t="s">
        <v>27</v>
      </c>
      <c r="E7" s="1">
        <v>200</v>
      </c>
    </row>
    <row r="8" spans="1:5" ht="12">
      <c r="A8" t="s">
        <v>40</v>
      </c>
      <c r="B8" s="3" t="s">
        <v>32</v>
      </c>
      <c r="C8" t="s">
        <v>26</v>
      </c>
      <c r="E8" s="1">
        <v>1.08</v>
      </c>
    </row>
    <row r="9" spans="1:5" ht="12">
      <c r="A9" t="s">
        <v>41</v>
      </c>
      <c r="B9" s="4" t="s">
        <v>34</v>
      </c>
      <c r="C9" t="s">
        <v>36</v>
      </c>
      <c r="E9" s="1">
        <f>E7*E8</f>
        <v>216</v>
      </c>
    </row>
    <row r="10" spans="1:5" ht="12">
      <c r="A10" t="s">
        <v>42</v>
      </c>
      <c r="B10" s="3" t="s">
        <v>32</v>
      </c>
      <c r="C10" t="s">
        <v>30</v>
      </c>
      <c r="E10" s="2">
        <v>0.3</v>
      </c>
    </row>
    <row r="11" spans="1:5" ht="12">
      <c r="A11" t="s">
        <v>43</v>
      </c>
      <c r="B11" s="4" t="s">
        <v>2</v>
      </c>
      <c r="C11" t="s">
        <v>28</v>
      </c>
      <c r="E11" s="1">
        <f>E9*E10</f>
        <v>64.8</v>
      </c>
    </row>
    <row r="12" spans="1:5" ht="12">
      <c r="A12" t="s">
        <v>44</v>
      </c>
      <c r="B12" s="3" t="s">
        <v>69</v>
      </c>
      <c r="C12" t="s">
        <v>33</v>
      </c>
      <c r="E12" s="1">
        <f>E9+E11</f>
        <v>280.8</v>
      </c>
    </row>
    <row r="13" spans="1:5" ht="12">
      <c r="A13" t="s">
        <v>45</v>
      </c>
      <c r="B13" s="3" t="s">
        <v>32</v>
      </c>
      <c r="C13" s="5" t="s">
        <v>3</v>
      </c>
      <c r="D13" s="5"/>
      <c r="E13" s="6">
        <v>0.2</v>
      </c>
    </row>
    <row r="14" spans="1:5" ht="12">
      <c r="A14" t="s">
        <v>46</v>
      </c>
      <c r="B14" s="4" t="s">
        <v>34</v>
      </c>
      <c r="C14" t="s">
        <v>4</v>
      </c>
      <c r="E14" s="1">
        <f>E12*E13</f>
        <v>56.160000000000004</v>
      </c>
    </row>
    <row r="15" spans="1:5" ht="12">
      <c r="A15" t="s">
        <v>47</v>
      </c>
      <c r="B15" s="3" t="s">
        <v>32</v>
      </c>
      <c r="C15" s="5" t="s">
        <v>5</v>
      </c>
      <c r="D15" s="5"/>
      <c r="E15" s="6">
        <v>0.06</v>
      </c>
    </row>
    <row r="16" spans="1:5" ht="12">
      <c r="A16" t="s">
        <v>48</v>
      </c>
      <c r="B16" s="4" t="s">
        <v>34</v>
      </c>
      <c r="C16" t="s">
        <v>6</v>
      </c>
      <c r="E16" s="1">
        <f>E14*E15</f>
        <v>3.3696</v>
      </c>
    </row>
    <row r="17" spans="1:5" ht="12">
      <c r="A17" t="s">
        <v>49</v>
      </c>
      <c r="B17" s="3" t="s">
        <v>35</v>
      </c>
      <c r="C17" s="5" t="s">
        <v>7</v>
      </c>
      <c r="D17" s="5"/>
      <c r="E17" s="7">
        <v>0.5</v>
      </c>
    </row>
    <row r="18" spans="1:5" ht="12">
      <c r="A18" t="s">
        <v>50</v>
      </c>
      <c r="B18" s="4" t="s">
        <v>34</v>
      </c>
      <c r="C18" t="s">
        <v>8</v>
      </c>
      <c r="E18" s="1">
        <f>E16*E17</f>
        <v>1.6848</v>
      </c>
    </row>
    <row r="19" spans="1:5" ht="12">
      <c r="A19" t="s">
        <v>51</v>
      </c>
      <c r="B19" s="3" t="s">
        <v>70</v>
      </c>
      <c r="C19" t="s">
        <v>9</v>
      </c>
      <c r="E19" s="1">
        <f>E16-E18</f>
        <v>1.6848</v>
      </c>
    </row>
    <row r="20" spans="1:5" ht="12">
      <c r="A20" t="s">
        <v>52</v>
      </c>
      <c r="B20" s="3"/>
      <c r="E20" s="1"/>
    </row>
    <row r="21" spans="1:5" ht="12">
      <c r="A21" t="s">
        <v>53</v>
      </c>
      <c r="B21" s="3"/>
      <c r="C21" t="s">
        <v>10</v>
      </c>
      <c r="E21" s="1">
        <v>40</v>
      </c>
    </row>
    <row r="22" spans="1:5" ht="12">
      <c r="A22" t="s">
        <v>54</v>
      </c>
      <c r="B22" s="4" t="s">
        <v>37</v>
      </c>
      <c r="C22" t="s">
        <v>11</v>
      </c>
      <c r="E22" s="2">
        <v>0.05</v>
      </c>
    </row>
    <row r="23" spans="1:5" ht="12">
      <c r="A23" t="s">
        <v>55</v>
      </c>
      <c r="B23" s="4" t="s">
        <v>38</v>
      </c>
      <c r="C23" t="s">
        <v>12</v>
      </c>
      <c r="E23" s="1">
        <v>14</v>
      </c>
    </row>
    <row r="24" spans="1:5" ht="12">
      <c r="A24" t="s">
        <v>56</v>
      </c>
      <c r="B24" s="4" t="s">
        <v>34</v>
      </c>
      <c r="C24" t="s">
        <v>13</v>
      </c>
      <c r="E24" s="1">
        <f>E21*(1-E22)-E23</f>
        <v>24</v>
      </c>
    </row>
    <row r="25" spans="1:6" ht="12">
      <c r="A25" t="s">
        <v>57</v>
      </c>
      <c r="B25" s="4" t="s">
        <v>37</v>
      </c>
      <c r="C25" t="s">
        <v>14</v>
      </c>
      <c r="E25" s="1">
        <f>E18</f>
        <v>1.6848</v>
      </c>
      <c r="F25" t="s">
        <v>71</v>
      </c>
    </row>
    <row r="26" spans="1:5" ht="12">
      <c r="A26" t="s">
        <v>58</v>
      </c>
      <c r="B26" s="4" t="s">
        <v>34</v>
      </c>
      <c r="C26" t="s">
        <v>17</v>
      </c>
      <c r="E26" s="1">
        <f>E24-E25</f>
        <v>22.3152</v>
      </c>
    </row>
    <row r="27" spans="1:5" ht="12">
      <c r="A27" t="s">
        <v>59</v>
      </c>
      <c r="B27" s="3" t="s">
        <v>32</v>
      </c>
      <c r="C27" s="5" t="s">
        <v>15</v>
      </c>
      <c r="D27" s="5"/>
      <c r="E27" s="7">
        <v>1.5</v>
      </c>
    </row>
    <row r="28" spans="1:5" ht="12">
      <c r="A28" t="s">
        <v>60</v>
      </c>
      <c r="B28" s="4" t="s">
        <v>34</v>
      </c>
      <c r="C28" t="s">
        <v>16</v>
      </c>
      <c r="E28" s="1">
        <f>E26/E27</f>
        <v>14.876800000000001</v>
      </c>
    </row>
    <row r="29" spans="1:5" ht="12">
      <c r="A29" t="s">
        <v>61</v>
      </c>
      <c r="B29" s="3" t="s">
        <v>72</v>
      </c>
      <c r="C29" t="s">
        <v>18</v>
      </c>
      <c r="E29" s="1">
        <f>+E26-E28</f>
        <v>7.4384</v>
      </c>
    </row>
    <row r="30" spans="1:8" ht="12">
      <c r="A30" t="s">
        <v>31</v>
      </c>
      <c r="B30" s="4" t="s">
        <v>37</v>
      </c>
      <c r="C30" t="s">
        <v>9</v>
      </c>
      <c r="E30" s="1">
        <f>E19</f>
        <v>1.6848</v>
      </c>
      <c r="F30" s="2" t="s">
        <v>73</v>
      </c>
      <c r="G30" s="2">
        <f>E30/E24</f>
        <v>0.0702</v>
      </c>
      <c r="H30" t="s">
        <v>29</v>
      </c>
    </row>
    <row r="31" spans="1:5" ht="12">
      <c r="A31" t="s">
        <v>62</v>
      </c>
      <c r="B31" s="4" t="s">
        <v>34</v>
      </c>
      <c r="C31" t="s">
        <v>19</v>
      </c>
      <c r="E31" s="1">
        <f>E29-E30</f>
        <v>5.7536</v>
      </c>
    </row>
    <row r="32" spans="1:5" ht="12">
      <c r="A32" t="s">
        <v>63</v>
      </c>
      <c r="B32" s="3" t="s">
        <v>74</v>
      </c>
      <c r="C32" s="10" t="s">
        <v>25</v>
      </c>
      <c r="D32" s="10"/>
      <c r="E32" s="11">
        <f>E31/E37</f>
        <v>0.06066638549135385</v>
      </c>
    </row>
    <row r="33" spans="2:5" ht="12">
      <c r="B33" s="3"/>
      <c r="E33" s="1"/>
    </row>
    <row r="34" spans="1:6" ht="12">
      <c r="A34" t="s">
        <v>64</v>
      </c>
      <c r="B34" s="3"/>
      <c r="C34" t="s">
        <v>16</v>
      </c>
      <c r="E34" s="1">
        <f>E28</f>
        <v>14.876800000000001</v>
      </c>
      <c r="F34" t="s">
        <v>75</v>
      </c>
    </row>
    <row r="35" spans="1:5" ht="12">
      <c r="A35" t="s">
        <v>65</v>
      </c>
      <c r="B35" s="3" t="s">
        <v>76</v>
      </c>
      <c r="C35" s="5" t="s">
        <v>22</v>
      </c>
      <c r="D35" s="5"/>
      <c r="E35" s="6">
        <v>0.08</v>
      </c>
    </row>
    <row r="36" spans="1:5" ht="12">
      <c r="A36" t="s">
        <v>66</v>
      </c>
      <c r="B36" s="4" t="s">
        <v>34</v>
      </c>
      <c r="C36" t="s">
        <v>21</v>
      </c>
      <c r="E36" s="1">
        <f>E34/E35</f>
        <v>185.96</v>
      </c>
    </row>
    <row r="37" spans="1:5" ht="12">
      <c r="A37" t="s">
        <v>67</v>
      </c>
      <c r="B37" s="3" t="s">
        <v>77</v>
      </c>
      <c r="C37" t="s">
        <v>23</v>
      </c>
      <c r="E37" s="1">
        <f>E12-E36</f>
        <v>94.84</v>
      </c>
    </row>
    <row r="38" spans="1:5" ht="12">
      <c r="A38" t="s">
        <v>68</v>
      </c>
      <c r="B38" s="3" t="s">
        <v>78</v>
      </c>
      <c r="C38" t="s">
        <v>24</v>
      </c>
      <c r="E38" s="1">
        <f>+E36+E37</f>
        <v>280.8</v>
      </c>
    </row>
    <row r="39" ht="12">
      <c r="B39" s="3"/>
    </row>
    <row r="40" spans="2:8" ht="12">
      <c r="B40" s="3" t="s">
        <v>79</v>
      </c>
      <c r="D40" t="s">
        <v>80</v>
      </c>
      <c r="G40" s="1">
        <f>E25</f>
        <v>1.6848</v>
      </c>
      <c r="H40" t="s">
        <v>81</v>
      </c>
    </row>
    <row r="41" spans="2:8" ht="12">
      <c r="B41" s="3"/>
      <c r="D41" t="s">
        <v>82</v>
      </c>
      <c r="G41" s="2">
        <f>G30</f>
        <v>0.0702</v>
      </c>
      <c r="H41" t="s">
        <v>83</v>
      </c>
    </row>
    <row r="42" ht="12">
      <c r="B42" s="3"/>
    </row>
    <row r="43" ht="12">
      <c r="B43" s="3"/>
    </row>
    <row r="44" ht="12">
      <c r="B44" s="3"/>
    </row>
    <row r="45" ht="12">
      <c r="B45" s="3"/>
    </row>
    <row r="46" ht="12">
      <c r="B46" s="3"/>
    </row>
    <row r="47" ht="12">
      <c r="B47" s="3"/>
    </row>
    <row r="48" ht="12">
      <c r="B48" s="3"/>
    </row>
    <row r="49" ht="12">
      <c r="B49" s="3"/>
    </row>
    <row r="50" ht="12">
      <c r="B50" s="3"/>
    </row>
    <row r="51" ht="12">
      <c r="B51" s="3"/>
    </row>
    <row r="52" ht="12">
      <c r="B52" s="3"/>
    </row>
    <row r="53" ht="12">
      <c r="B53" s="3"/>
    </row>
    <row r="54" ht="12">
      <c r="B54" s="3"/>
    </row>
    <row r="55" ht="12">
      <c r="B55" s="3"/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Crescent Resources,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</dc:creator>
  <cp:keywords/>
  <dc:description/>
  <cp:lastModifiedBy>Daniel Kohlhepp</cp:lastModifiedBy>
  <dcterms:created xsi:type="dcterms:W3CDTF">2006-09-20T20:35:12Z</dcterms:created>
  <dcterms:modified xsi:type="dcterms:W3CDTF">2012-04-07T21:16:40Z</dcterms:modified>
  <cp:category/>
  <cp:version/>
  <cp:contentType/>
  <cp:contentStatus/>
</cp:coreProperties>
</file>